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ehubert\Desktop\"/>
    </mc:Choice>
  </mc:AlternateContent>
  <xr:revisionPtr revIDLastSave="0" documentId="13_ncr:1_{C6691B12-B347-4B50-B2F4-4F29B3F2A83F}" xr6:coauthVersionLast="36" xr6:coauthVersionMax="47" xr10:uidLastSave="{00000000-0000-0000-0000-000000000000}"/>
  <workbookProtection workbookAlgorithmName="SHA-512" workbookHashValue="Pd9SySZlVaV9f7GfLLYeCqL77OhAS1ywSNhQEiQ4A66I9wI+5TgwcgtCk06L2au8byEwaTALPG9k2nC614pO9Q==" workbookSaltValue="l3dTixSsEVDn1pr/yTNx9w==" workbookSpinCount="100000" lockStructure="1"/>
  <bookViews>
    <workbookView xWindow="0" yWindow="0" windowWidth="19200" windowHeight="6825" tabRatio="745" xr2:uid="{00000000-000D-0000-FFFF-FFFF00000000}"/>
  </bookViews>
  <sheets>
    <sheet name="Simulateur" sheetId="51" r:id="rId1"/>
    <sheet name="2 - Formules" sheetId="68" state="hidden" r:id="rId2"/>
    <sheet name="3 - Détail des paramètres" sheetId="3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 i="51" l="1"/>
  <c r="E70" i="51"/>
  <c r="E67" i="51"/>
  <c r="B14" i="68"/>
  <c r="B15" i="68" s="1"/>
  <c r="B16" i="68" s="1"/>
  <c r="B17" i="68" s="1"/>
  <c r="B18" i="68" s="1"/>
  <c r="B19" i="68" s="1"/>
  <c r="B20" i="68" s="1"/>
  <c r="B21" i="68" s="1"/>
  <c r="B22" i="68" s="1"/>
  <c r="B23" i="68" s="1"/>
  <c r="B24" i="68" s="1"/>
  <c r="B25" i="68" s="1"/>
  <c r="B26" i="68" s="1"/>
  <c r="B27" i="68" s="1"/>
  <c r="B28" i="68" s="1"/>
  <c r="B29" i="68" s="1"/>
  <c r="B30" i="68" s="1"/>
  <c r="B31" i="68" s="1"/>
  <c r="B32" i="68" s="1"/>
  <c r="B33" i="68" s="1"/>
  <c r="B34" i="68" s="1"/>
  <c r="B35" i="68" s="1"/>
  <c r="B36" i="68" s="1"/>
  <c r="B37" i="68" s="1"/>
  <c r="B38" i="68" s="1"/>
  <c r="C24" i="34"/>
  <c r="C26" i="34" s="1"/>
  <c r="C15" i="34"/>
  <c r="C9" i="34"/>
  <c r="C21" i="34" s="1"/>
  <c r="C8" i="34"/>
  <c r="C14" i="34" s="1"/>
  <c r="C22" i="34" l="1"/>
  <c r="C16" i="34"/>
  <c r="C28" i="34" l="1"/>
  <c r="C30" i="34"/>
  <c r="C31" i="34" s="1"/>
  <c r="C36" i="34" l="1"/>
  <c r="C34" i="34"/>
  <c r="E72" i="51"/>
  <c r="C37" i="34"/>
  <c r="C35" i="34"/>
</calcChain>
</file>

<file path=xl/sharedStrings.xml><?xml version="1.0" encoding="utf-8"?>
<sst xmlns="http://schemas.openxmlformats.org/spreadsheetml/2006/main" count="62" uniqueCount="59">
  <si>
    <t>Part fixe</t>
  </si>
  <si>
    <t>Part variable</t>
  </si>
  <si>
    <t>Population</t>
  </si>
  <si>
    <t>Montant de la part fixe</t>
  </si>
  <si>
    <t>€</t>
  </si>
  <si>
    <t>Taux de TEOMi</t>
  </si>
  <si>
    <t>Montant de la part variable</t>
  </si>
  <si>
    <t>Référence 2024</t>
  </si>
  <si>
    <t>Hypothèse densité des OMR</t>
  </si>
  <si>
    <t>Litres OMR</t>
  </si>
  <si>
    <t>Vérification kilos par habitant</t>
  </si>
  <si>
    <t>Production estimée OMR 2025</t>
  </si>
  <si>
    <t>Tarif au litre OMR</t>
  </si>
  <si>
    <t>Tarif selon le volume du bac</t>
  </si>
  <si>
    <t>€ par levée</t>
  </si>
  <si>
    <t>1. Produit attendu en TEOMi</t>
  </si>
  <si>
    <t>Produit attendu - €</t>
  </si>
  <si>
    <t>Produit de TEOM prévisionnel 2025</t>
  </si>
  <si>
    <t>2. Calcul de la part fixe = le taux de TEOMi</t>
  </si>
  <si>
    <t>Part fixe en TEOMi - €</t>
  </si>
  <si>
    <t>Bases de TEOM 2025</t>
  </si>
  <si>
    <t>3. Calcul de la part variable = le tarif au litre</t>
  </si>
  <si>
    <t>Part variable en TEOMi - €</t>
  </si>
  <si>
    <t>Baisse tonnages test = Biomasse</t>
  </si>
  <si>
    <t>Dont S1 = 50% 2024</t>
  </si>
  <si>
    <t>Dont S2 = hypothèse Biomasse</t>
  </si>
  <si>
    <t>Paramètres financiers phase test TEOMi</t>
  </si>
  <si>
    <t>1. Menu déroulant taille du bac OMR</t>
  </si>
  <si>
    <t>Simulateur de la contribution de TEOM incitative</t>
  </si>
  <si>
    <t>Menus déroulants et détails du calcul</t>
  </si>
  <si>
    <t>1. Renseignez votre base fiscale, qui se trouve sur votre taxe foncière 2024 (en euros)</t>
  </si>
  <si>
    <t>4. Découvez l'estimation de votre contribution annuelle de TEOM incitative (en euros)</t>
  </si>
  <si>
    <t>Besoin d'aide pour trouver votre base fiscale ?</t>
  </si>
  <si>
    <t>Ce simulateur est une estimation reposant sur les données 2025. Le montant de TEOM incitative payé en 2027 sera différent puisqu'il reposera sur la base fiscale 2027 et le nombre de présentations du bac d'ordures ménagères résiduelles 2026.</t>
  </si>
  <si>
    <t xml:space="preserve">Ce simulateur s'adresse uniquement aux propriétaires d'un logement disposant d'un bac d'ordures ménagères résiduelles individuel. </t>
  </si>
  <si>
    <t>Besoin d'aide pour déterminer votre taille de bac ?</t>
  </si>
  <si>
    <t xml:space="preserve">La part fixe est estimée à : </t>
  </si>
  <si>
    <t>La part variable est estimée à :</t>
  </si>
  <si>
    <t xml:space="preserve">La contribution de TEOM incitative est estimée à : </t>
  </si>
  <si>
    <t>Part fixe =  base fiscale 2024 renseignée par l'usager x (1+1,5%) x taux de TEOMi à 15,11% - le tout arrondi à l'unité</t>
  </si>
  <si>
    <t>Contribution de TEOM incitative = part fixe + part variable</t>
  </si>
  <si>
    <t>3. Sélectionnez le nombre estimé de sorties de votre bac d'ordures ménagères résiduelles sur une annéee</t>
  </si>
  <si>
    <t>2. Menu déroulant nombre de présentations du bac OMR</t>
  </si>
  <si>
    <t>Tous les champs sont obligatoires.</t>
  </si>
  <si>
    <t>LA BASE FISCALE SE TROUVANT SUR VOTRE TAXE FONCIERE</t>
  </si>
  <si>
    <t>2. Sélectionnez le volume de votre bac d'ordures ménagères résiduelles (en litres)</t>
  </si>
  <si>
    <t>ESTIMATION DU MONTANT ACTUELLEMENT PAYE EN TEOM</t>
  </si>
  <si>
    <t>ESTIMATION DU MONTANT QUI SERAIT PAYE EN TEOM INCITATIVE</t>
  </si>
  <si>
    <t>La contribution de TEOM est estimée à :</t>
  </si>
  <si>
    <t>Contribution de TEOM</t>
  </si>
  <si>
    <t>Contribution de TEOM =  base fiscale 2024 renseignée par l'usager x (1+1,5%) x taux de TEOMi à 18,89% - le tout arrondi à l'unité</t>
  </si>
  <si>
    <t>3. Formules de calcul</t>
  </si>
  <si>
    <t>Contribution de TEOM incitative</t>
  </si>
  <si>
    <t>Part variable = volume du bac OMR sélectionnée par l'usager x tarif au litre de l'OMR à 0,0230 x nombre estimé de sorties du bac OMR renseigné par l'usager - le tout arrondi à l'unité</t>
  </si>
  <si>
    <t>Pour les ménages collectés en sacs, les locataires et les professionnels, nous vous invitons à vous rapprocher d'OTRI pour toute question relative à la TEOMi.</t>
  </si>
  <si>
    <t>Votre base fiscale se trouve en page 2 de la taxe foncière, partie Propriétés bâties et ligne Base.</t>
  </si>
  <si>
    <t>LE VOLUME DE VOTRE BAC ORDURES MENAGERES RESIDUELLES (MENU DEROULANT)</t>
  </si>
  <si>
    <t>LE NOMBRE DE SORTIES ANNUELLES DU BAC ORDURES MENAGERES RESIDUELLES (MENU DEROULANT)</t>
  </si>
  <si>
    <t>Le volume est inscrit sous le couvercle du bac ordures ménagères résiduelles qui vous a été remis.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</si>
</sst>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 _€_-;\-* #,##0.00\ _€_-;_-* &quot;-&quot;??\ _€_-;_-@_-"/>
    <numFmt numFmtId="164" formatCode="#,##0.0"/>
    <numFmt numFmtId="165" formatCode="#,##0_ ;\-#,##0\ "/>
    <numFmt numFmtId="166" formatCode="_-* #,##0\ _€_-;\-* #,##0\ _€_-;_-* &quot;-&quot;??\ _€_-;_-@_-"/>
    <numFmt numFmtId="167" formatCode="_-* #,##0.00\ _F_-;\-* #,##0.00\ _F_-;_-* &quot;-&quot;??\ _F_-;_-@_-"/>
    <numFmt numFmtId="168" formatCode="_-* #,##0.00\ &quot;F&quot;_-;\-* #,##0.00\ &quot;F&quot;_-;_-* &quot;-&quot;??\ &quot;F&quot;_-;_-@_-"/>
    <numFmt numFmtId="169" formatCode="0.0000"/>
    <numFmt numFmtId="170" formatCode="#,##0.0000"/>
  </numFmts>
  <fonts count="33" x14ac:knownFonts="1">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b/>
      <sz val="11"/>
      <name val="Times New Roman"/>
      <family val="1"/>
    </font>
    <font>
      <sz val="11"/>
      <color indexed="8"/>
      <name val="Calibri"/>
      <family val="2"/>
    </font>
    <font>
      <sz val="10"/>
      <name val="Arial"/>
      <family val="2"/>
    </font>
    <font>
      <sz val="10"/>
      <name val="Times New Roman"/>
      <family val="1"/>
    </font>
    <font>
      <i/>
      <sz val="11"/>
      <color theme="1"/>
      <name val="Calibri"/>
      <family val="2"/>
      <scheme val="minor"/>
    </font>
    <font>
      <sz val="10"/>
      <name val="Arial"/>
      <family val="2"/>
    </font>
    <font>
      <sz val="11"/>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name val="Calibri"/>
      <family val="2"/>
      <scheme val="minor"/>
    </font>
    <font>
      <sz val="11"/>
      <color rgb="FF9C6500"/>
      <name val="Calibri"/>
      <family val="2"/>
      <scheme val="minor"/>
    </font>
    <font>
      <sz val="8"/>
      <name val="Calibri"/>
      <family val="2"/>
      <scheme val="minor"/>
    </font>
    <font>
      <b/>
      <u/>
      <sz val="14"/>
      <name val="Calibri"/>
      <family val="2"/>
      <scheme val="minor"/>
    </font>
    <font>
      <b/>
      <u/>
      <sz val="11"/>
      <name val="Calibri"/>
      <family val="2"/>
      <scheme val="minor"/>
    </font>
    <font>
      <b/>
      <u/>
      <sz val="14"/>
      <color theme="4"/>
      <name val="Calibri"/>
      <family val="2"/>
      <scheme val="minor"/>
    </font>
    <font>
      <b/>
      <sz val="14"/>
      <color theme="4"/>
      <name val="Calibri"/>
      <family val="2"/>
      <scheme val="minor"/>
    </font>
    <font>
      <u/>
      <sz val="11"/>
      <color theme="1"/>
      <name val="Calibri"/>
      <family val="2"/>
      <scheme val="minor"/>
    </font>
    <font>
      <b/>
      <sz val="11"/>
      <color theme="4"/>
      <name val="Calibri"/>
      <family val="2"/>
      <scheme val="minor"/>
    </font>
    <font>
      <b/>
      <u/>
      <sz val="11"/>
      <color theme="1"/>
      <name val="Calibri"/>
      <family val="2"/>
      <scheme val="minor"/>
    </font>
  </fonts>
  <fills count="3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4"/>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0">
    <xf numFmtId="0" fontId="0" fillId="0" borderId="0"/>
    <xf numFmtId="9" fontId="3" fillId="0" borderId="0" applyFont="0" applyFill="0" applyBorder="0" applyAlignment="0" applyProtection="0"/>
    <xf numFmtId="165" fontId="4" fillId="3" borderId="3" applyFont="0" applyFill="0" applyBorder="0">
      <alignment horizontal="center" vertical="justify" readingOrder="2"/>
    </xf>
    <xf numFmtId="44" fontId="5" fillId="0" borderId="0" applyFont="0" applyFill="0" applyBorder="0" applyAlignment="0" applyProtection="0"/>
    <xf numFmtId="44" fontId="6" fillId="0" borderId="0" applyFont="0" applyFill="0" applyBorder="0" applyAlignment="0" applyProtection="0"/>
    <xf numFmtId="0" fontId="5" fillId="0" borderId="0"/>
    <xf numFmtId="164"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0" fontId="6" fillId="0" borderId="0" applyFont="0" applyFill="0" applyBorder="0" applyAlignment="0" applyProtection="0"/>
    <xf numFmtId="0" fontId="6" fillId="0" borderId="0">
      <alignment wrapText="1"/>
    </xf>
    <xf numFmtId="0" fontId="6" fillId="0" borderId="0"/>
    <xf numFmtId="0" fontId="6" fillId="0" borderId="0"/>
    <xf numFmtId="0" fontId="3" fillId="0" borderId="0"/>
    <xf numFmtId="0" fontId="6" fillId="0" borderId="0"/>
    <xf numFmtId="0" fontId="6" fillId="0" borderId="0"/>
    <xf numFmtId="0" fontId="6" fillId="0" borderId="0"/>
    <xf numFmtId="0" fontId="6" fillId="0" borderId="0"/>
    <xf numFmtId="0" fontId="6" fillId="0" borderId="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43" fontId="3" fillId="0" borderId="0" applyFont="0" applyFill="0" applyBorder="0" applyAlignment="0" applyProtection="0"/>
    <xf numFmtId="0" fontId="9" fillId="0" borderId="0"/>
    <xf numFmtId="167" fontId="9" fillId="0" borderId="0" applyFont="0" applyFill="0" applyBorder="0" applyAlignment="0" applyProtection="0"/>
    <xf numFmtId="168" fontId="6" fillId="0" borderId="0" applyFont="0" applyFill="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9" borderId="12" applyNumberFormat="0" applyAlignment="0" applyProtection="0"/>
    <xf numFmtId="0" fontId="18" fillId="10" borderId="13" applyNumberFormat="0" applyAlignment="0" applyProtection="0"/>
    <xf numFmtId="0" fontId="19" fillId="10" borderId="12" applyNumberFormat="0" applyAlignment="0" applyProtection="0"/>
    <xf numFmtId="0" fontId="20" fillId="0" borderId="14" applyNumberFormat="0" applyFill="0" applyAlignment="0" applyProtection="0"/>
    <xf numFmtId="0" fontId="2" fillId="11" borderId="1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 fillId="0" borderId="17" applyNumberFormat="0" applyFill="0" applyAlignment="0" applyProtection="0"/>
    <xf numFmtId="0" fontId="10"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0"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0"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0"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0"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0"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36" borderId="0" applyNumberFormat="0" applyBorder="0" applyAlignment="0" applyProtection="0"/>
    <xf numFmtId="0" fontId="24" fillId="8" borderId="0" applyNumberFormat="0" applyBorder="0" applyAlignment="0" applyProtection="0"/>
    <xf numFmtId="0" fontId="3" fillId="0" borderId="0"/>
    <xf numFmtId="0" fontId="3" fillId="12" borderId="16" applyNumberFormat="0" applyFont="0" applyAlignment="0" applyProtection="0"/>
    <xf numFmtId="0" fontId="11" fillId="0" borderId="0" applyNumberFormat="0" applyFill="0" applyBorder="0" applyAlignment="0" applyProtection="0"/>
    <xf numFmtId="44" fontId="3" fillId="0" borderId="0" applyFont="0" applyFill="0" applyBorder="0" applyAlignment="0" applyProtection="0"/>
  </cellStyleXfs>
  <cellXfs count="80">
    <xf numFmtId="0" fontId="0" fillId="0" borderId="0" xfId="0"/>
    <xf numFmtId="0" fontId="0" fillId="2" borderId="0" xfId="0" applyFill="1"/>
    <xf numFmtId="166" fontId="3" fillId="2" borderId="0" xfId="23" applyNumberFormat="1" applyFont="1" applyFill="1"/>
    <xf numFmtId="0" fontId="2" fillId="4" borderId="6" xfId="0" applyFont="1" applyFill="1" applyBorder="1"/>
    <xf numFmtId="0" fontId="0" fillId="2" borderId="8" xfId="0" applyFill="1" applyBorder="1" applyAlignment="1">
      <alignment vertical="top" wrapText="1"/>
    </xf>
    <xf numFmtId="0" fontId="0" fillId="2" borderId="4" xfId="0" applyFill="1" applyBorder="1" applyAlignment="1">
      <alignment vertical="top" wrapText="1"/>
    </xf>
    <xf numFmtId="3" fontId="0" fillId="2" borderId="8" xfId="0" applyNumberFormat="1" applyFill="1" applyBorder="1" applyAlignment="1">
      <alignment horizontal="center" vertical="top" wrapText="1"/>
    </xf>
    <xf numFmtId="0" fontId="0" fillId="2" borderId="0" xfId="0" applyFill="1" applyAlignment="1">
      <alignment vertical="center"/>
    </xf>
    <xf numFmtId="0" fontId="8" fillId="2" borderId="0" xfId="0" applyFont="1" applyFill="1" applyAlignment="1">
      <alignment vertical="center"/>
    </xf>
    <xf numFmtId="3" fontId="0" fillId="2" borderId="0" xfId="0" applyNumberFormat="1" applyFill="1" applyAlignment="1">
      <alignment vertical="center"/>
    </xf>
    <xf numFmtId="9" fontId="0" fillId="2" borderId="0" xfId="0" applyNumberFormat="1" applyFill="1" applyAlignment="1">
      <alignment vertical="center"/>
    </xf>
    <xf numFmtId="9" fontId="8" fillId="2" borderId="0" xfId="0" applyNumberFormat="1" applyFont="1" applyFill="1" applyAlignment="1">
      <alignment vertical="center"/>
    </xf>
    <xf numFmtId="0" fontId="2" fillId="4" borderId="6" xfId="1" applyNumberFormat="1" applyFont="1" applyFill="1" applyBorder="1" applyAlignment="1">
      <alignment horizontal="center"/>
    </xf>
    <xf numFmtId="0" fontId="2" fillId="4" borderId="8" xfId="0" applyFont="1" applyFill="1" applyBorder="1" applyAlignment="1">
      <alignment vertical="center"/>
    </xf>
    <xf numFmtId="0" fontId="2" fillId="4" borderId="8" xfId="1" applyNumberFormat="1" applyFont="1" applyFill="1" applyBorder="1" applyAlignment="1">
      <alignment horizontal="center" vertical="center"/>
    </xf>
    <xf numFmtId="0" fontId="0" fillId="2" borderId="8" xfId="0" applyFill="1" applyBorder="1" applyAlignment="1">
      <alignment vertical="center"/>
    </xf>
    <xf numFmtId="0" fontId="0" fillId="2" borderId="5" xfId="0" applyFill="1" applyBorder="1" applyAlignment="1">
      <alignment vertical="center"/>
    </xf>
    <xf numFmtId="3" fontId="0" fillId="2" borderId="8" xfId="0" applyNumberFormat="1" applyFill="1" applyBorder="1" applyAlignment="1">
      <alignment horizontal="center" vertical="center"/>
    </xf>
    <xf numFmtId="0" fontId="2" fillId="4" borderId="7" xfId="0" applyFont="1" applyFill="1" applyBorder="1"/>
    <xf numFmtId="0" fontId="2" fillId="4" borderId="8" xfId="0" applyFont="1" applyFill="1" applyBorder="1" applyAlignment="1">
      <alignment horizont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4" fontId="0" fillId="0" borderId="8" xfId="0" applyNumberFormat="1" applyBorder="1" applyAlignment="1">
      <alignment horizontal="center" vertical="center"/>
    </xf>
    <xf numFmtId="4" fontId="0" fillId="0" borderId="4" xfId="0" applyNumberFormat="1" applyBorder="1" applyAlignment="1">
      <alignment horizontal="center" vertical="center"/>
    </xf>
    <xf numFmtId="4" fontId="0" fillId="0" borderId="5" xfId="0" applyNumberFormat="1" applyBorder="1" applyAlignment="1">
      <alignment horizontal="center" vertical="center"/>
    </xf>
    <xf numFmtId="0" fontId="0" fillId="2" borderId="7" xfId="0" applyFill="1" applyBorder="1" applyAlignment="1">
      <alignment vertical="top" wrapText="1"/>
    </xf>
    <xf numFmtId="0" fontId="0" fillId="2" borderId="1" xfId="0" applyFill="1" applyBorder="1" applyAlignment="1">
      <alignment vertical="top" wrapText="1"/>
    </xf>
    <xf numFmtId="0" fontId="26" fillId="0" borderId="0" xfId="0" applyFont="1" applyAlignment="1">
      <alignment vertical="center"/>
    </xf>
    <xf numFmtId="0" fontId="27" fillId="0" borderId="0" xfId="0" applyFont="1"/>
    <xf numFmtId="166" fontId="27" fillId="0" borderId="0" xfId="23" applyNumberFormat="1" applyFont="1" applyFill="1"/>
    <xf numFmtId="0" fontId="2" fillId="4" borderId="8" xfId="1" applyNumberFormat="1" applyFont="1" applyFill="1" applyBorder="1" applyAlignment="1">
      <alignment horizontal="center"/>
    </xf>
    <xf numFmtId="10" fontId="2" fillId="4" borderId="5" xfId="1" applyNumberFormat="1" applyFont="1" applyFill="1" applyBorder="1" applyAlignment="1">
      <alignment horizontal="center"/>
    </xf>
    <xf numFmtId="3" fontId="0" fillId="2" borderId="5" xfId="0" applyNumberFormat="1" applyFill="1" applyBorder="1" applyAlignment="1">
      <alignment horizontal="center" vertical="top" wrapText="1"/>
    </xf>
    <xf numFmtId="3" fontId="3" fillId="2" borderId="0" xfId="69" applyNumberFormat="1" applyFont="1" applyFill="1" applyBorder="1" applyAlignment="1">
      <alignment horizontal="center" vertical="center"/>
    </xf>
    <xf numFmtId="0" fontId="0" fillId="2" borderId="4" xfId="0" applyFill="1" applyBorder="1" applyAlignment="1">
      <alignment vertical="center"/>
    </xf>
    <xf numFmtId="0" fontId="8" fillId="2" borderId="4" xfId="0" applyFont="1" applyFill="1" applyBorder="1" applyAlignment="1">
      <alignment horizontal="right"/>
    </xf>
    <xf numFmtId="3" fontId="3" fillId="2" borderId="4" xfId="69" applyNumberFormat="1" applyFont="1" applyFill="1" applyBorder="1" applyAlignment="1">
      <alignment horizontal="center" vertical="center"/>
    </xf>
    <xf numFmtId="3" fontId="8" fillId="2" borderId="4" xfId="0" applyNumberFormat="1" applyFont="1" applyFill="1" applyBorder="1" applyAlignment="1">
      <alignment horizontal="right"/>
    </xf>
    <xf numFmtId="9" fontId="8" fillId="2" borderId="4" xfId="0" applyNumberFormat="1" applyFont="1" applyFill="1" applyBorder="1" applyAlignment="1">
      <alignment horizontal="right"/>
    </xf>
    <xf numFmtId="4" fontId="3" fillId="2" borderId="4" xfId="69" applyNumberFormat="1" applyFont="1" applyFill="1" applyBorder="1" applyAlignment="1">
      <alignment horizontal="center" vertical="center"/>
    </xf>
    <xf numFmtId="3" fontId="3" fillId="2" borderId="5" xfId="69" applyNumberFormat="1" applyFont="1" applyFill="1" applyBorder="1" applyAlignment="1">
      <alignment horizontal="center" vertical="center"/>
    </xf>
    <xf numFmtId="0" fontId="2" fillId="5" borderId="6" xfId="0" applyFont="1" applyFill="1" applyBorder="1" applyAlignment="1">
      <alignment vertical="center"/>
    </xf>
    <xf numFmtId="170" fontId="2" fillId="5" borderId="6" xfId="69" applyNumberFormat="1" applyFont="1" applyFill="1" applyBorder="1" applyAlignment="1">
      <alignment horizontal="center" vertical="center"/>
    </xf>
    <xf numFmtId="0" fontId="28" fillId="0" borderId="0" xfId="0" applyFont="1" applyAlignment="1">
      <alignment vertical="center"/>
    </xf>
    <xf numFmtId="0" fontId="0" fillId="2" borderId="5" xfId="0" applyFill="1" applyBorder="1" applyAlignment="1">
      <alignment vertical="top" wrapText="1"/>
    </xf>
    <xf numFmtId="3" fontId="0" fillId="2" borderId="4" xfId="1" applyNumberFormat="1" applyFont="1" applyFill="1" applyBorder="1" applyAlignment="1">
      <alignment horizontal="center" vertical="top" wrapText="1"/>
    </xf>
    <xf numFmtId="3" fontId="0" fillId="2" borderId="5" xfId="1" applyNumberFormat="1" applyFont="1" applyFill="1" applyBorder="1" applyAlignment="1">
      <alignment horizontal="center" vertical="top" wrapText="1"/>
    </xf>
    <xf numFmtId="0" fontId="29" fillId="0" borderId="0" xfId="0" applyFont="1" applyAlignment="1">
      <alignment vertical="center"/>
    </xf>
    <xf numFmtId="0" fontId="30" fillId="2" borderId="0" xfId="0" applyFont="1" applyFill="1" applyAlignment="1">
      <alignment vertical="center"/>
    </xf>
    <xf numFmtId="10" fontId="0" fillId="2" borderId="0" xfId="0" applyNumberFormat="1" applyFill="1" applyAlignment="1">
      <alignment vertical="center"/>
    </xf>
    <xf numFmtId="0" fontId="30" fillId="2" borderId="0" xfId="0" applyFont="1" applyFill="1"/>
    <xf numFmtId="0" fontId="23" fillId="2" borderId="0" xfId="0" applyFont="1" applyFill="1" applyAlignment="1">
      <alignment horizontal="left"/>
    </xf>
    <xf numFmtId="169" fontId="0" fillId="2" borderId="0" xfId="0" applyNumberFormat="1" applyFill="1"/>
    <xf numFmtId="0" fontId="1" fillId="2" borderId="0" xfId="0" applyFont="1" applyFill="1"/>
    <xf numFmtId="3" fontId="2" fillId="4" borderId="18" xfId="23" applyNumberFormat="1" applyFont="1" applyFill="1" applyBorder="1" applyAlignment="1" applyProtection="1">
      <alignment horizontal="left"/>
      <protection locked="0"/>
    </xf>
    <xf numFmtId="0" fontId="28" fillId="0" borderId="0" xfId="0" applyFont="1" applyAlignment="1" applyProtection="1">
      <alignment vertical="center"/>
      <protection hidden="1"/>
    </xf>
    <xf numFmtId="166" fontId="27" fillId="0" borderId="0" xfId="23" applyNumberFormat="1" applyFont="1" applyFill="1" applyProtection="1">
      <protection hidden="1"/>
    </xf>
    <xf numFmtId="0" fontId="27" fillId="0" borderId="0" xfId="0" applyFont="1" applyProtection="1">
      <protection hidden="1"/>
    </xf>
    <xf numFmtId="0" fontId="0" fillId="2" borderId="0" xfId="0" applyFill="1" applyProtection="1">
      <protection hidden="1"/>
    </xf>
    <xf numFmtId="166" fontId="3" fillId="2" borderId="0" xfId="23" applyNumberFormat="1" applyFont="1" applyFill="1" applyProtection="1">
      <protection hidden="1"/>
    </xf>
    <xf numFmtId="0" fontId="32" fillId="2" borderId="0" xfId="0" applyFont="1" applyFill="1" applyProtection="1">
      <protection hidden="1"/>
    </xf>
    <xf numFmtId="0" fontId="31" fillId="2" borderId="0" xfId="0" applyFont="1" applyFill="1" applyProtection="1">
      <protection hidden="1"/>
    </xf>
    <xf numFmtId="0" fontId="8" fillId="2" borderId="0" xfId="0" applyFont="1" applyFill="1" applyProtection="1">
      <protection hidden="1"/>
    </xf>
    <xf numFmtId="0" fontId="0" fillId="0" borderId="0" xfId="0" applyProtection="1">
      <protection hidden="1"/>
    </xf>
    <xf numFmtId="0" fontId="2" fillId="4" borderId="27" xfId="0" applyFont="1" applyFill="1" applyBorder="1" applyProtection="1">
      <protection hidden="1"/>
    </xf>
    <xf numFmtId="0" fontId="2" fillId="4" borderId="28" xfId="0" applyFont="1" applyFill="1" applyBorder="1" applyProtection="1">
      <protection hidden="1"/>
    </xf>
    <xf numFmtId="0" fontId="2" fillId="4" borderId="29" xfId="0" applyFont="1" applyFill="1" applyBorder="1" applyAlignment="1" applyProtection="1">
      <alignment horizontal="right"/>
      <protection hidden="1"/>
    </xf>
    <xf numFmtId="0" fontId="2" fillId="4" borderId="19" xfId="0" applyFont="1" applyFill="1" applyBorder="1" applyProtection="1">
      <protection hidden="1"/>
    </xf>
    <xf numFmtId="0" fontId="2" fillId="4" borderId="20" xfId="0" applyFont="1" applyFill="1" applyBorder="1" applyProtection="1">
      <protection hidden="1"/>
    </xf>
    <xf numFmtId="0" fontId="2" fillId="4" borderId="21" xfId="0" applyFont="1" applyFill="1" applyBorder="1" applyProtection="1">
      <protection hidden="1"/>
    </xf>
    <xf numFmtId="9" fontId="0" fillId="2" borderId="0" xfId="1" applyFont="1" applyFill="1" applyProtection="1">
      <protection hidden="1"/>
    </xf>
    <xf numFmtId="0" fontId="8" fillId="2" borderId="0" xfId="0" applyFont="1" applyFill="1" applyAlignment="1" applyProtection="1">
      <alignment horizontal="right"/>
      <protection hidden="1"/>
    </xf>
    <xf numFmtId="0" fontId="2" fillId="4" borderId="22" xfId="0" applyFont="1" applyFill="1" applyBorder="1" applyProtection="1">
      <protection hidden="1"/>
    </xf>
    <xf numFmtId="0" fontId="2" fillId="4" borderId="0" xfId="0" applyFont="1" applyFill="1" applyProtection="1">
      <protection hidden="1"/>
    </xf>
    <xf numFmtId="0" fontId="2" fillId="4" borderId="23" xfId="0" applyFont="1" applyFill="1" applyBorder="1" applyProtection="1">
      <protection hidden="1"/>
    </xf>
    <xf numFmtId="0" fontId="2" fillId="4" borderId="24" xfId="0" applyFont="1" applyFill="1" applyBorder="1" applyProtection="1">
      <protection hidden="1"/>
    </xf>
    <xf numFmtId="166" fontId="2" fillId="4" borderId="25" xfId="23" applyNumberFormat="1" applyFont="1" applyFill="1" applyBorder="1" applyProtection="1">
      <protection hidden="1"/>
    </xf>
    <xf numFmtId="0" fontId="2" fillId="4" borderId="25" xfId="0" applyFont="1" applyFill="1" applyBorder="1" applyProtection="1">
      <protection hidden="1"/>
    </xf>
    <xf numFmtId="0" fontId="2" fillId="4" borderId="26" xfId="0" applyFont="1" applyFill="1" applyBorder="1" applyProtection="1">
      <protection hidden="1"/>
    </xf>
  </cellXfs>
  <cellStyles count="70">
    <cellStyle name="20 % - Accent1" xfId="42" builtinId="30" customBuiltin="1"/>
    <cellStyle name="20 % - Accent2" xfId="45" builtinId="34" customBuiltin="1"/>
    <cellStyle name="20 % - Accent3" xfId="48" builtinId="38" customBuiltin="1"/>
    <cellStyle name="20 % - Accent4" xfId="51" builtinId="42" customBuiltin="1"/>
    <cellStyle name="20 % - Accent5" xfId="54" builtinId="46" customBuiltin="1"/>
    <cellStyle name="20 % - Accent6" xfId="57" builtinId="50" customBuiltin="1"/>
    <cellStyle name="40 % - Accent1" xfId="43" builtinId="31" customBuiltin="1"/>
    <cellStyle name="40 % - Accent2" xfId="46" builtinId="35" customBuiltin="1"/>
    <cellStyle name="40 % - Accent3" xfId="49" builtinId="39" customBuiltin="1"/>
    <cellStyle name="40 % - Accent4" xfId="52" builtinId="43" customBuiltin="1"/>
    <cellStyle name="40 % - Accent5" xfId="55" builtinId="47" customBuiltin="1"/>
    <cellStyle name="40 % - Accent6" xfId="58" builtinId="51" customBuiltin="1"/>
    <cellStyle name="60 % - Accent1 2" xfId="59" xr:uid="{0A9F2DDA-500A-4344-ADE7-4F2C95769B0F}"/>
    <cellStyle name="60 % - Accent2 2" xfId="60" xr:uid="{16BAD276-749D-4DE1-A943-315DB646DF1F}"/>
    <cellStyle name="60 % - Accent3 2" xfId="61" xr:uid="{E7207652-D7AD-4A3E-B1C7-163510280F12}"/>
    <cellStyle name="60 % - Accent4 2" xfId="62" xr:uid="{2A8B418A-CD29-481D-B793-4215E98FA125}"/>
    <cellStyle name="60 % - Accent5 2" xfId="63" xr:uid="{3794439E-D90F-4917-8D45-1AADA83A0B1B}"/>
    <cellStyle name="60 % - Accent6 2" xfId="64" xr:uid="{02EC0CF8-DF50-4CDF-A62B-F4BE303709E2}"/>
    <cellStyle name="Accent1" xfId="41" builtinId="29" customBuiltin="1"/>
    <cellStyle name="Accent2" xfId="44" builtinId="33" customBuiltin="1"/>
    <cellStyle name="Accent3" xfId="47" builtinId="37" customBuiltin="1"/>
    <cellStyle name="Accent4" xfId="50" builtinId="41" customBuiltin="1"/>
    <cellStyle name="Accent5" xfId="53" builtinId="45" customBuiltin="1"/>
    <cellStyle name="Accent6" xfId="56" builtinId="49" customBuiltin="1"/>
    <cellStyle name="Aligné" xfId="2" xr:uid="{00000000-0005-0000-0000-000000000000}"/>
    <cellStyle name="Avertissement" xfId="38" builtinId="11" customBuiltin="1"/>
    <cellStyle name="Calcul" xfId="35" builtinId="22" customBuiltin="1"/>
    <cellStyle name="Cellule liée" xfId="36" builtinId="24" customBuiltin="1"/>
    <cellStyle name="Entrée" xfId="33" builtinId="20" customBuiltin="1"/>
    <cellStyle name="Euro" xfId="3" xr:uid="{00000000-0005-0000-0000-000001000000}"/>
    <cellStyle name="Euro 2" xfId="4" xr:uid="{00000000-0005-0000-0000-000002000000}"/>
    <cellStyle name="Excel Built-in Normal" xfId="5" xr:uid="{00000000-0005-0000-0000-000003000000}"/>
    <cellStyle name="Insatisfaisant" xfId="32" builtinId="27" customBuiltin="1"/>
    <cellStyle name="Milliers" xfId="23" builtinId="3"/>
    <cellStyle name="Milliers 2" xfId="6" xr:uid="{00000000-0005-0000-0000-000005000000}"/>
    <cellStyle name="Milliers 2 2" xfId="7" xr:uid="{00000000-0005-0000-0000-000006000000}"/>
    <cellStyle name="Milliers 3" xfId="8" xr:uid="{00000000-0005-0000-0000-000007000000}"/>
    <cellStyle name="Milliers 3 2" xfId="25" xr:uid="{00000000-0005-0000-0000-000008000000}"/>
    <cellStyle name="Monétaire" xfId="69" builtinId="4"/>
    <cellStyle name="Monétaire 2" xfId="9" xr:uid="{00000000-0005-0000-0000-000009000000}"/>
    <cellStyle name="Monétaire 3" xfId="10" xr:uid="{00000000-0005-0000-0000-00000A000000}"/>
    <cellStyle name="Monétaire 4" xfId="26" xr:uid="{00000000-0005-0000-0000-00000B000000}"/>
    <cellStyle name="Neutre 2" xfId="65" xr:uid="{75288B03-4F64-4676-95D5-8D0F17FF98D1}"/>
    <cellStyle name="Normal" xfId="0" builtinId="0"/>
    <cellStyle name="Normal 2" xfId="11" xr:uid="{00000000-0005-0000-0000-00000D000000}"/>
    <cellStyle name="Normal 2 2" xfId="12" xr:uid="{00000000-0005-0000-0000-00000E000000}"/>
    <cellStyle name="Normal 2 3" xfId="66" xr:uid="{89746864-BC2B-4091-B9D3-7A9A6B431592}"/>
    <cellStyle name="Normal 3" xfId="13" xr:uid="{00000000-0005-0000-0000-00000F000000}"/>
    <cellStyle name="Normal 3 2" xfId="14" xr:uid="{00000000-0005-0000-0000-000010000000}"/>
    <cellStyle name="Normal 3 3" xfId="24" xr:uid="{00000000-0005-0000-0000-000011000000}"/>
    <cellStyle name="Normal 4" xfId="15" xr:uid="{00000000-0005-0000-0000-000012000000}"/>
    <cellStyle name="Normal 4 2" xfId="16" xr:uid="{00000000-0005-0000-0000-000013000000}"/>
    <cellStyle name="Normal 5" xfId="17" xr:uid="{00000000-0005-0000-0000-000014000000}"/>
    <cellStyle name="Normal 6" xfId="18" xr:uid="{00000000-0005-0000-0000-000015000000}"/>
    <cellStyle name="Normal 7" xfId="19" xr:uid="{00000000-0005-0000-0000-000016000000}"/>
    <cellStyle name="Note 2" xfId="67" xr:uid="{7BBE6951-1C23-4900-85F7-48CB68FC4A27}"/>
    <cellStyle name="Pourcentage" xfId="1" builtinId="5"/>
    <cellStyle name="Pourcentage 2" xfId="20" xr:uid="{00000000-0005-0000-0000-000018000000}"/>
    <cellStyle name="Pourcentage 2 2" xfId="21" xr:uid="{00000000-0005-0000-0000-000019000000}"/>
    <cellStyle name="Pourcentage 3" xfId="22" xr:uid="{00000000-0005-0000-0000-00001A000000}"/>
    <cellStyle name="Satisfaisant" xfId="31" builtinId="26" customBuiltin="1"/>
    <cellStyle name="Sortie" xfId="34" builtinId="21" customBuiltin="1"/>
    <cellStyle name="Texte explicatif" xfId="39" builtinId="53" customBuiltin="1"/>
    <cellStyle name="Titre 2" xfId="68" xr:uid="{DF236041-0278-471F-B3E4-E2FB64731147}"/>
    <cellStyle name="Titre 1" xfId="27" builtinId="16" customBuiltin="1"/>
    <cellStyle name="Titre 2" xfId="28" builtinId="17" customBuiltin="1"/>
    <cellStyle name="Titre 3" xfId="29" builtinId="18" customBuiltin="1"/>
    <cellStyle name="Titre 4" xfId="30" builtinId="19" customBuiltin="1"/>
    <cellStyle name="Total" xfId="40" builtinId="25" customBuiltin="1"/>
    <cellStyle name="Vérification" xfId="3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19943</xdr:colOff>
      <xdr:row>14</xdr:row>
      <xdr:rowOff>121920</xdr:rowOff>
    </xdr:from>
    <xdr:to>
      <xdr:col>6</xdr:col>
      <xdr:colOff>619052</xdr:colOff>
      <xdr:row>31</xdr:row>
      <xdr:rowOff>1442</xdr:rowOff>
    </xdr:to>
    <xdr:pic>
      <xdr:nvPicPr>
        <xdr:cNvPr id="2" name="Image 1">
          <a:extLst>
            <a:ext uri="{FF2B5EF4-FFF2-40B4-BE49-F238E27FC236}">
              <a16:creationId xmlns:a16="http://schemas.microsoft.com/office/drawing/2014/main" id="{86678C37-BE83-3C11-8BE9-51FA30085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343" y="2743200"/>
          <a:ext cx="4980609" cy="2988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40</xdr:row>
      <xdr:rowOff>0</xdr:rowOff>
    </xdr:from>
    <xdr:to>
      <xdr:col>4</xdr:col>
      <xdr:colOff>141923</xdr:colOff>
      <xdr:row>56</xdr:row>
      <xdr:rowOff>164733</xdr:rowOff>
    </xdr:to>
    <xdr:pic>
      <xdr:nvPicPr>
        <xdr:cNvPr id="5" name="Image 4">
          <a:extLst>
            <a:ext uri="{FF2B5EF4-FFF2-40B4-BE49-F238E27FC236}">
              <a16:creationId xmlns:a16="http://schemas.microsoft.com/office/drawing/2014/main" id="{8EF28DE6-690E-D2D2-9566-06BA61900CE1}"/>
            </a:ext>
          </a:extLst>
        </xdr:cNvPr>
        <xdr:cNvPicPr>
          <a:picLocks noChangeAspect="1"/>
        </xdr:cNvPicPr>
      </xdr:nvPicPr>
      <xdr:blipFill>
        <a:blip xmlns:r="http://schemas.openxmlformats.org/officeDocument/2006/relationships" r:embed="rId2"/>
        <a:stretch>
          <a:fillRect/>
        </a:stretch>
      </xdr:blipFill>
      <xdr:spPr>
        <a:xfrm>
          <a:off x="546652" y="7379804"/>
          <a:ext cx="3736575" cy="3080212"/>
        </a:xfrm>
        <a:prstGeom prst="rect">
          <a:avLst/>
        </a:prstGeom>
      </xdr:spPr>
    </xdr:pic>
    <xdr:clientData/>
  </xdr:twoCellAnchor>
</xdr:wsDr>
</file>

<file path=xl/theme/theme1.xml><?xml version="1.0" encoding="utf-8"?>
<a:theme xmlns:a="http://schemas.openxmlformats.org/drawingml/2006/main" name="Thème1">
  <a:themeElements>
    <a:clrScheme name="Personnalisé 1">
      <a:dk1>
        <a:sysClr val="windowText" lastClr="000000"/>
      </a:dk1>
      <a:lt1>
        <a:sysClr val="window" lastClr="FFFFFF"/>
      </a:lt1>
      <a:dk2>
        <a:srgbClr val="44546A"/>
      </a:dk2>
      <a:lt2>
        <a:srgbClr val="E7E6E6"/>
      </a:lt2>
      <a:accent1>
        <a:srgbClr val="950060"/>
      </a:accent1>
      <a:accent2>
        <a:srgbClr val="68778F"/>
      </a:accent2>
      <a:accent3>
        <a:srgbClr val="E8B849"/>
      </a:accent3>
      <a:accent4>
        <a:srgbClr val="E6E681"/>
      </a:accent4>
      <a:accent5>
        <a:srgbClr val="C4CF9C"/>
      </a:accent5>
      <a:accent6>
        <a:srgbClr val="92C7D8"/>
      </a:accent6>
      <a:hlink>
        <a:srgbClr val="7F7F7F"/>
      </a:hlink>
      <a:folHlink>
        <a:srgbClr val="7F7F7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2"/>
  <sheetViews>
    <sheetView showGridLines="0" tabSelected="1" zoomScale="115" zoomScaleNormal="100" workbookViewId="0">
      <selection activeCell="B11" sqref="B11"/>
    </sheetView>
  </sheetViews>
  <sheetFormatPr baseColWidth="10" defaultColWidth="11.28515625" defaultRowHeight="15" x14ac:dyDescent="0.25"/>
  <cols>
    <col min="1" max="1" width="7.7109375" style="59" customWidth="1"/>
    <col min="2" max="2" width="25.7109375" style="59" customWidth="1"/>
    <col min="3" max="3" width="15.140625" style="60" bestFit="1" customWidth="1"/>
    <col min="4" max="5" width="10.7109375" style="59" customWidth="1"/>
    <col min="6" max="6" width="1.7109375" style="59" customWidth="1"/>
    <col min="7" max="8" width="10.7109375" style="59" customWidth="1"/>
    <col min="9" max="10" width="15.7109375" style="59" customWidth="1"/>
    <col min="11" max="16384" width="11.28515625" style="59"/>
  </cols>
  <sheetData>
    <row r="2" spans="2:3" s="58" customFormat="1" ht="18.75" x14ac:dyDescent="0.25">
      <c r="B2" s="56" t="s">
        <v>28</v>
      </c>
      <c r="C2" s="57"/>
    </row>
    <row r="4" spans="2:3" x14ac:dyDescent="0.25">
      <c r="B4" s="59" t="s">
        <v>33</v>
      </c>
    </row>
    <row r="5" spans="2:3" x14ac:dyDescent="0.25">
      <c r="B5" s="59" t="s">
        <v>34</v>
      </c>
    </row>
    <row r="6" spans="2:3" x14ac:dyDescent="0.25">
      <c r="B6" s="59" t="s">
        <v>54</v>
      </c>
    </row>
    <row r="8" spans="2:3" x14ac:dyDescent="0.25">
      <c r="B8" s="61" t="s">
        <v>30</v>
      </c>
    </row>
    <row r="10" spans="2:3" ht="15.75" thickBot="1" x14ac:dyDescent="0.3">
      <c r="B10" s="62" t="s">
        <v>44</v>
      </c>
    </row>
    <row r="11" spans="2:3" ht="15.75" thickBot="1" x14ac:dyDescent="0.3">
      <c r="B11" s="55">
        <v>1000</v>
      </c>
    </row>
    <row r="13" spans="2:3" x14ac:dyDescent="0.25">
      <c r="B13" s="63" t="s">
        <v>32</v>
      </c>
    </row>
    <row r="14" spans="2:3" x14ac:dyDescent="0.25">
      <c r="B14" s="59" t="s">
        <v>55</v>
      </c>
    </row>
    <row r="16" spans="2:3" x14ac:dyDescent="0.25">
      <c r="B16" s="64"/>
    </row>
    <row r="17" spans="2:2" x14ac:dyDescent="0.25">
      <c r="B17" s="64"/>
    </row>
    <row r="18" spans="2:2" x14ac:dyDescent="0.25">
      <c r="B18" s="64"/>
    </row>
    <row r="19" spans="2:2" x14ac:dyDescent="0.25">
      <c r="B19" s="64"/>
    </row>
    <row r="20" spans="2:2" x14ac:dyDescent="0.25">
      <c r="B20" s="64"/>
    </row>
    <row r="21" spans="2:2" x14ac:dyDescent="0.25">
      <c r="B21" s="64"/>
    </row>
    <row r="22" spans="2:2" x14ac:dyDescent="0.25">
      <c r="B22" s="64"/>
    </row>
    <row r="23" spans="2:2" x14ac:dyDescent="0.25">
      <c r="B23" s="64"/>
    </row>
    <row r="33" spans="2:2" x14ac:dyDescent="0.25">
      <c r="B33" s="61" t="s">
        <v>45</v>
      </c>
    </row>
    <row r="35" spans="2:2" ht="15.75" thickBot="1" x14ac:dyDescent="0.3">
      <c r="B35" s="62" t="s">
        <v>56</v>
      </c>
    </row>
    <row r="36" spans="2:2" ht="15.75" thickBot="1" x14ac:dyDescent="0.3">
      <c r="B36" s="55">
        <v>120</v>
      </c>
    </row>
    <row r="38" spans="2:2" x14ac:dyDescent="0.25">
      <c r="B38" s="63" t="s">
        <v>35</v>
      </c>
    </row>
    <row r="39" spans="2:2" x14ac:dyDescent="0.25">
      <c r="B39" s="59" t="s">
        <v>58</v>
      </c>
    </row>
    <row r="59" spans="2:2" x14ac:dyDescent="0.25">
      <c r="B59" s="61" t="s">
        <v>41</v>
      </c>
    </row>
    <row r="61" spans="2:2" ht="15.75" thickBot="1" x14ac:dyDescent="0.3">
      <c r="B61" s="62" t="s">
        <v>57</v>
      </c>
    </row>
    <row r="62" spans="2:2" ht="15.75" thickBot="1" x14ac:dyDescent="0.3">
      <c r="B62" s="55">
        <v>12</v>
      </c>
    </row>
    <row r="64" spans="2:2" x14ac:dyDescent="0.25">
      <c r="B64" s="61" t="s">
        <v>31</v>
      </c>
    </row>
    <row r="66" spans="1:8" ht="15.75" thickBot="1" x14ac:dyDescent="0.3">
      <c r="B66" s="62" t="s">
        <v>46</v>
      </c>
    </row>
    <row r="67" spans="1:8" ht="15.75" thickBot="1" x14ac:dyDescent="0.3">
      <c r="B67" s="65" t="s">
        <v>48</v>
      </c>
      <c r="C67" s="66"/>
      <c r="D67" s="66"/>
      <c r="E67" s="66">
        <f>ROUND($B$11*'3 - Détail des paramètres'!$D$15,0)</f>
        <v>189</v>
      </c>
      <c r="F67" s="67" t="s">
        <v>4</v>
      </c>
    </row>
    <row r="69" spans="1:8" ht="15.75" thickBot="1" x14ac:dyDescent="0.3">
      <c r="B69" s="62" t="s">
        <v>47</v>
      </c>
    </row>
    <row r="70" spans="1:8" x14ac:dyDescent="0.25">
      <c r="B70" s="68" t="s">
        <v>36</v>
      </c>
      <c r="C70" s="69"/>
      <c r="D70" s="69"/>
      <c r="E70" s="69">
        <f>ROUND($B$11*(1+1.5%)*'3 - Détail des paramètres'!$C$16,0)</f>
        <v>153</v>
      </c>
      <c r="F70" s="70" t="s">
        <v>4</v>
      </c>
      <c r="H70" s="71"/>
    </row>
    <row r="71" spans="1:8" x14ac:dyDescent="0.25">
      <c r="A71" s="72"/>
      <c r="B71" s="73" t="s">
        <v>37</v>
      </c>
      <c r="C71" s="74"/>
      <c r="D71" s="74"/>
      <c r="E71" s="74">
        <f>ROUND($B$36*$B$62*'3 - Détail des paramètres'!$C$31,0)</f>
        <v>33</v>
      </c>
      <c r="F71" s="75" t="s">
        <v>4</v>
      </c>
    </row>
    <row r="72" spans="1:8" ht="15.75" thickBot="1" x14ac:dyDescent="0.3">
      <c r="B72" s="76" t="s">
        <v>38</v>
      </c>
      <c r="C72" s="77"/>
      <c r="D72" s="78"/>
      <c r="E72" s="78">
        <f>E70+E71</f>
        <v>186</v>
      </c>
      <c r="F72" s="79" t="s">
        <v>4</v>
      </c>
    </row>
  </sheetData>
  <sheetProtection algorithmName="SHA-512" hashValue="ltkxUkVp3WDS6jEZ3rLRJt/yByRnrbqibNeo8ABf7qlOsWjlyXcivKTlRJtuJjLiwjoj3nnXqBkpoklDXAiJ/w==" saltValue="AF1uJSaVnWewpF6zASLcQQ==" spinCount="100000" sheet="1" selectLockedCells="1"/>
  <phoneticPr fontId="25"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35BA21-7445-48DA-962F-17E83AB72BEA}">
          <x14:formula1>
            <xm:f>'2 - Formules'!$B$6:$B$9</xm:f>
          </x14:formula1>
          <xm:sqref>B36</xm:sqref>
        </x14:dataValidation>
        <x14:dataValidation type="list" allowBlank="1" showInputMessage="1" showErrorMessage="1" xr:uid="{EA3A1324-2357-464F-8992-DA992373A854}">
          <x14:formula1>
            <xm:f>'2 - Formules'!$B$13:$B$38</xm:f>
          </x14:formula1>
          <xm:sqref>B62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A327-A31C-46C4-BAEB-BB1BB6DAE3EF}">
  <dimension ref="B2:C50"/>
  <sheetViews>
    <sheetView showGridLines="0" workbookViewId="0">
      <selection activeCell="G43" sqref="G43"/>
    </sheetView>
  </sheetViews>
  <sheetFormatPr baseColWidth="10" defaultColWidth="11.28515625" defaultRowHeight="15" x14ac:dyDescent="0.25"/>
  <cols>
    <col min="1" max="1" width="7.7109375" style="1" customWidth="1"/>
    <col min="2" max="2" width="25.7109375" style="1" customWidth="1"/>
    <col min="3" max="3" width="15.140625" style="2" bestFit="1" customWidth="1"/>
    <col min="4" max="8" width="10.7109375" style="1" customWidth="1"/>
    <col min="9" max="10" width="15.7109375" style="1" customWidth="1"/>
    <col min="11" max="16384" width="11.28515625" style="1"/>
  </cols>
  <sheetData>
    <row r="2" spans="2:3" s="29" customFormat="1" ht="18.75" x14ac:dyDescent="0.25">
      <c r="B2" s="44" t="s">
        <v>29</v>
      </c>
      <c r="C2" s="30"/>
    </row>
    <row r="4" spans="2:3" x14ac:dyDescent="0.25">
      <c r="B4" s="51" t="s">
        <v>27</v>
      </c>
    </row>
    <row r="6" spans="2:3" x14ac:dyDescent="0.25">
      <c r="B6" s="52">
        <v>120</v>
      </c>
    </row>
    <row r="7" spans="2:3" x14ac:dyDescent="0.25">
      <c r="B7" s="52">
        <v>180</v>
      </c>
    </row>
    <row r="8" spans="2:3" x14ac:dyDescent="0.25">
      <c r="B8" s="52">
        <v>240</v>
      </c>
    </row>
    <row r="9" spans="2:3" x14ac:dyDescent="0.25">
      <c r="B9" s="52">
        <v>360</v>
      </c>
    </row>
    <row r="11" spans="2:3" x14ac:dyDescent="0.25">
      <c r="B11" s="51" t="s">
        <v>42</v>
      </c>
    </row>
    <row r="13" spans="2:3" x14ac:dyDescent="0.25">
      <c r="B13" s="52">
        <v>1</v>
      </c>
    </row>
    <row r="14" spans="2:3" x14ac:dyDescent="0.25">
      <c r="B14" s="52">
        <f>B13+1</f>
        <v>2</v>
      </c>
    </row>
    <row r="15" spans="2:3" x14ac:dyDescent="0.25">
      <c r="B15" s="52">
        <f t="shared" ref="B15:B38" si="0">B14+1</f>
        <v>3</v>
      </c>
    </row>
    <row r="16" spans="2:3" x14ac:dyDescent="0.25">
      <c r="B16" s="52">
        <f t="shared" si="0"/>
        <v>4</v>
      </c>
    </row>
    <row r="17" spans="2:2" x14ac:dyDescent="0.25">
      <c r="B17" s="52">
        <f t="shared" si="0"/>
        <v>5</v>
      </c>
    </row>
    <row r="18" spans="2:2" x14ac:dyDescent="0.25">
      <c r="B18" s="52">
        <f t="shared" si="0"/>
        <v>6</v>
      </c>
    </row>
    <row r="19" spans="2:2" x14ac:dyDescent="0.25">
      <c r="B19" s="52">
        <f t="shared" si="0"/>
        <v>7</v>
      </c>
    </row>
    <row r="20" spans="2:2" x14ac:dyDescent="0.25">
      <c r="B20" s="52">
        <f t="shared" si="0"/>
        <v>8</v>
      </c>
    </row>
    <row r="21" spans="2:2" x14ac:dyDescent="0.25">
      <c r="B21" s="52">
        <f t="shared" si="0"/>
        <v>9</v>
      </c>
    </row>
    <row r="22" spans="2:2" x14ac:dyDescent="0.25">
      <c r="B22" s="52">
        <f t="shared" si="0"/>
        <v>10</v>
      </c>
    </row>
    <row r="23" spans="2:2" x14ac:dyDescent="0.25">
      <c r="B23" s="52">
        <f t="shared" si="0"/>
        <v>11</v>
      </c>
    </row>
    <row r="24" spans="2:2" x14ac:dyDescent="0.25">
      <c r="B24" s="52">
        <f t="shared" si="0"/>
        <v>12</v>
      </c>
    </row>
    <row r="25" spans="2:2" x14ac:dyDescent="0.25">
      <c r="B25" s="52">
        <f t="shared" si="0"/>
        <v>13</v>
      </c>
    </row>
    <row r="26" spans="2:2" x14ac:dyDescent="0.25">
      <c r="B26" s="52">
        <f t="shared" si="0"/>
        <v>14</v>
      </c>
    </row>
    <row r="27" spans="2:2" x14ac:dyDescent="0.25">
      <c r="B27" s="52">
        <f t="shared" si="0"/>
        <v>15</v>
      </c>
    </row>
    <row r="28" spans="2:2" x14ac:dyDescent="0.25">
      <c r="B28" s="52">
        <f t="shared" si="0"/>
        <v>16</v>
      </c>
    </row>
    <row r="29" spans="2:2" x14ac:dyDescent="0.25">
      <c r="B29" s="52">
        <f t="shared" si="0"/>
        <v>17</v>
      </c>
    </row>
    <row r="30" spans="2:2" x14ac:dyDescent="0.25">
      <c r="B30" s="52">
        <f t="shared" si="0"/>
        <v>18</v>
      </c>
    </row>
    <row r="31" spans="2:2" x14ac:dyDescent="0.25">
      <c r="B31" s="52">
        <f t="shared" si="0"/>
        <v>19</v>
      </c>
    </row>
    <row r="32" spans="2:2" x14ac:dyDescent="0.25">
      <c r="B32" s="52">
        <f t="shared" si="0"/>
        <v>20</v>
      </c>
    </row>
    <row r="33" spans="2:2" x14ac:dyDescent="0.25">
      <c r="B33" s="52">
        <f t="shared" si="0"/>
        <v>21</v>
      </c>
    </row>
    <row r="34" spans="2:2" x14ac:dyDescent="0.25">
      <c r="B34" s="52">
        <f t="shared" si="0"/>
        <v>22</v>
      </c>
    </row>
    <row r="35" spans="2:2" x14ac:dyDescent="0.25">
      <c r="B35" s="52">
        <f t="shared" si="0"/>
        <v>23</v>
      </c>
    </row>
    <row r="36" spans="2:2" x14ac:dyDescent="0.25">
      <c r="B36" s="52">
        <f t="shared" si="0"/>
        <v>24</v>
      </c>
    </row>
    <row r="37" spans="2:2" x14ac:dyDescent="0.25">
      <c r="B37" s="52">
        <f t="shared" si="0"/>
        <v>25</v>
      </c>
    </row>
    <row r="38" spans="2:2" x14ac:dyDescent="0.25">
      <c r="B38" s="52">
        <f t="shared" si="0"/>
        <v>26</v>
      </c>
    </row>
    <row r="40" spans="2:2" x14ac:dyDescent="0.25">
      <c r="B40" s="51" t="s">
        <v>51</v>
      </c>
    </row>
    <row r="42" spans="2:2" x14ac:dyDescent="0.25">
      <c r="B42" s="54" t="s">
        <v>49</v>
      </c>
    </row>
    <row r="43" spans="2:2" x14ac:dyDescent="0.25">
      <c r="B43" s="1" t="s">
        <v>50</v>
      </c>
    </row>
    <row r="45" spans="2:2" x14ac:dyDescent="0.25">
      <c r="B45" s="54" t="s">
        <v>52</v>
      </c>
    </row>
    <row r="46" spans="2:2" x14ac:dyDescent="0.25">
      <c r="B46" s="1" t="s">
        <v>39</v>
      </c>
    </row>
    <row r="47" spans="2:2" x14ac:dyDescent="0.25">
      <c r="B47" s="1" t="s">
        <v>53</v>
      </c>
    </row>
    <row r="48" spans="2:2" x14ac:dyDescent="0.25">
      <c r="B48" s="1" t="s">
        <v>40</v>
      </c>
    </row>
    <row r="50" spans="2:2" x14ac:dyDescent="0.25">
      <c r="B50" s="53" t="s">
        <v>43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7"/>
  <sheetViews>
    <sheetView showGridLines="0" zoomScaleNormal="100" workbookViewId="0">
      <selection activeCell="G43" sqref="G43"/>
    </sheetView>
  </sheetViews>
  <sheetFormatPr baseColWidth="10" defaultColWidth="11.28515625" defaultRowHeight="14.85" customHeight="1" x14ac:dyDescent="0.25"/>
  <cols>
    <col min="1" max="1" width="7.7109375" style="7" customWidth="1"/>
    <col min="2" max="2" width="31.5703125" style="7" bestFit="1" customWidth="1"/>
    <col min="3" max="3" width="24" style="7" customWidth="1"/>
    <col min="4" max="4" width="10.7109375" style="7" customWidth="1"/>
    <col min="5" max="5" width="23.28515625" style="7" customWidth="1"/>
    <col min="6" max="6" width="9.7109375" style="7" customWidth="1"/>
    <col min="7" max="7" width="45.28515625" style="7" customWidth="1"/>
    <col min="8" max="8" width="9.5703125" style="7" customWidth="1"/>
    <col min="9" max="9" width="11.28515625" style="7"/>
    <col min="10" max="10" width="21.7109375" style="7" bestFit="1" customWidth="1"/>
    <col min="11" max="16384" width="11.28515625" style="7"/>
  </cols>
  <sheetData>
    <row r="1" spans="2:5" ht="15" x14ac:dyDescent="0.25"/>
    <row r="2" spans="2:5" ht="18.75" x14ac:dyDescent="0.25">
      <c r="B2" s="44" t="s">
        <v>26</v>
      </c>
    </row>
    <row r="3" spans="2:5" ht="15" x14ac:dyDescent="0.25"/>
    <row r="4" spans="2:5" s="28" customFormat="1" ht="18.75" x14ac:dyDescent="0.25">
      <c r="B4" s="48" t="s">
        <v>15</v>
      </c>
    </row>
    <row r="5" spans="2:5" ht="15" x14ac:dyDescent="0.25"/>
    <row r="6" spans="2:5" ht="15" x14ac:dyDescent="0.25">
      <c r="B6" s="3" t="s">
        <v>16</v>
      </c>
      <c r="C6" s="12">
        <v>2025</v>
      </c>
      <c r="D6" s="8"/>
      <c r="E6" s="9"/>
    </row>
    <row r="7" spans="2:5" ht="30" x14ac:dyDescent="0.25">
      <c r="B7" s="4" t="s">
        <v>17</v>
      </c>
      <c r="C7" s="6">
        <v>2752777</v>
      </c>
      <c r="D7" s="9"/>
      <c r="E7" s="9"/>
    </row>
    <row r="8" spans="2:5" ht="15" x14ac:dyDescent="0.25">
      <c r="B8" s="5" t="s">
        <v>0</v>
      </c>
      <c r="C8" s="46">
        <f>$C$7*D8</f>
        <v>2202221.6</v>
      </c>
      <c r="D8" s="10">
        <v>0.8</v>
      </c>
      <c r="E8" s="11"/>
    </row>
    <row r="9" spans="2:5" ht="15" x14ac:dyDescent="0.25">
      <c r="B9" s="45" t="s">
        <v>1</v>
      </c>
      <c r="C9" s="47">
        <f>$C$7*D9</f>
        <v>550555.4</v>
      </c>
      <c r="D9" s="10">
        <v>0.2</v>
      </c>
      <c r="E9" s="11"/>
    </row>
    <row r="11" spans="2:5" ht="14.85" customHeight="1" x14ac:dyDescent="0.25">
      <c r="B11" s="48" t="s">
        <v>18</v>
      </c>
      <c r="C11" s="49"/>
    </row>
    <row r="13" spans="2:5" ht="14.85" customHeight="1" x14ac:dyDescent="0.25">
      <c r="B13" s="3" t="s">
        <v>19</v>
      </c>
      <c r="C13" s="31">
        <v>2025</v>
      </c>
    </row>
    <row r="14" spans="2:5" ht="14.85" customHeight="1" x14ac:dyDescent="0.25">
      <c r="B14" s="26" t="s">
        <v>3</v>
      </c>
      <c r="C14" s="6">
        <f>C8</f>
        <v>2202221.6</v>
      </c>
    </row>
    <row r="15" spans="2:5" ht="14.85" customHeight="1" x14ac:dyDescent="0.25">
      <c r="B15" s="27" t="s">
        <v>20</v>
      </c>
      <c r="C15" s="33">
        <f>C7/D15</f>
        <v>14572668.078348331</v>
      </c>
      <c r="D15" s="50">
        <v>0.18890000000000001</v>
      </c>
    </row>
    <row r="16" spans="2:5" ht="14.85" customHeight="1" x14ac:dyDescent="0.25">
      <c r="B16" s="3" t="s">
        <v>5</v>
      </c>
      <c r="C16" s="32">
        <f>C14/C15</f>
        <v>0.15112000000000003</v>
      </c>
    </row>
    <row r="18" spans="2:3" ht="14.85" customHeight="1" x14ac:dyDescent="0.25">
      <c r="B18" s="48" t="s">
        <v>21</v>
      </c>
    </row>
    <row r="20" spans="2:3" ht="14.85" customHeight="1" x14ac:dyDescent="0.25">
      <c r="B20" s="13" t="s">
        <v>22</v>
      </c>
      <c r="C20" s="14">
        <v>2025</v>
      </c>
    </row>
    <row r="21" spans="2:3" ht="14.85" customHeight="1" x14ac:dyDescent="0.25">
      <c r="B21" s="15" t="s">
        <v>6</v>
      </c>
      <c r="C21" s="17">
        <f>C9</f>
        <v>550555.4</v>
      </c>
    </row>
    <row r="22" spans="2:3" ht="14.85" customHeight="1" x14ac:dyDescent="0.25">
      <c r="B22" s="35" t="s">
        <v>11</v>
      </c>
      <c r="C22" s="37">
        <f>C24+C26</f>
        <v>3107.001136347345</v>
      </c>
    </row>
    <row r="23" spans="2:3" ht="14.85" hidden="1" customHeight="1" x14ac:dyDescent="0.25">
      <c r="B23" s="36" t="s">
        <v>7</v>
      </c>
      <c r="C23" s="38">
        <v>3414</v>
      </c>
    </row>
    <row r="24" spans="2:3" ht="14.85" customHeight="1" x14ac:dyDescent="0.25">
      <c r="B24" s="36" t="s">
        <v>24</v>
      </c>
      <c r="C24" s="38">
        <f>C23*50%</f>
        <v>1707</v>
      </c>
    </row>
    <row r="25" spans="2:3" ht="14.85" customHeight="1" x14ac:dyDescent="0.25">
      <c r="B25" s="36" t="s">
        <v>23</v>
      </c>
      <c r="C25" s="39">
        <v>-0.17984702030032496</v>
      </c>
    </row>
    <row r="26" spans="2:3" ht="14.85" customHeight="1" x14ac:dyDescent="0.25">
      <c r="B26" s="36" t="s">
        <v>25</v>
      </c>
      <c r="C26" s="38">
        <f>C24*(1+$C$25)</f>
        <v>1400.0011363473452</v>
      </c>
    </row>
    <row r="27" spans="2:3" ht="14.85" hidden="1" customHeight="1" x14ac:dyDescent="0.25">
      <c r="B27" s="36" t="s">
        <v>2</v>
      </c>
      <c r="C27" s="38">
        <v>20691.254892136378</v>
      </c>
    </row>
    <row r="28" spans="2:3" ht="14.85" customHeight="1" x14ac:dyDescent="0.25">
      <c r="B28" s="36" t="s">
        <v>10</v>
      </c>
      <c r="C28" s="38">
        <f>C22*1000/C27</f>
        <v>150.16011124236584</v>
      </c>
    </row>
    <row r="29" spans="2:3" ht="14.85" customHeight="1" x14ac:dyDescent="0.25">
      <c r="B29" s="35" t="s">
        <v>8</v>
      </c>
      <c r="C29" s="40">
        <v>0.13</v>
      </c>
    </row>
    <row r="30" spans="2:3" ht="14.85" customHeight="1" x14ac:dyDescent="0.25">
      <c r="B30" s="16" t="s">
        <v>9</v>
      </c>
      <c r="C30" s="41">
        <f>C22*1000/C29</f>
        <v>23900008.741133422</v>
      </c>
    </row>
    <row r="31" spans="2:3" ht="14.85" customHeight="1" x14ac:dyDescent="0.25">
      <c r="B31" s="42" t="s">
        <v>12</v>
      </c>
      <c r="C31" s="43">
        <f>ROUND(C21/C30,4)</f>
        <v>2.3E-2</v>
      </c>
    </row>
    <row r="32" spans="2:3" ht="14.85" customHeight="1" x14ac:dyDescent="0.25">
      <c r="C32" s="34"/>
    </row>
    <row r="33" spans="2:3" ht="14.85" customHeight="1" x14ac:dyDescent="0.25">
      <c r="B33" s="18" t="s">
        <v>13</v>
      </c>
      <c r="C33" s="19" t="s">
        <v>14</v>
      </c>
    </row>
    <row r="34" spans="2:3" ht="14.85" customHeight="1" x14ac:dyDescent="0.25">
      <c r="B34" s="20">
        <v>120</v>
      </c>
      <c r="C34" s="23">
        <f>$C$31*B34</f>
        <v>2.76</v>
      </c>
    </row>
    <row r="35" spans="2:3" ht="14.85" customHeight="1" x14ac:dyDescent="0.25">
      <c r="B35" s="21">
        <v>180</v>
      </c>
      <c r="C35" s="24">
        <f t="shared" ref="C35:C37" si="0">$C$31*B35</f>
        <v>4.1399999999999997</v>
      </c>
    </row>
    <row r="36" spans="2:3" ht="14.85" customHeight="1" x14ac:dyDescent="0.25">
      <c r="B36" s="21">
        <v>240</v>
      </c>
      <c r="C36" s="24">
        <f t="shared" si="0"/>
        <v>5.52</v>
      </c>
    </row>
    <row r="37" spans="2:3" ht="14.85" customHeight="1" x14ac:dyDescent="0.25">
      <c r="B37" s="22">
        <v>340</v>
      </c>
      <c r="C37" s="25">
        <f t="shared" si="0"/>
        <v>7.82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Simulateur</vt:lpstr>
      <vt:lpstr>2 - Formules</vt:lpstr>
      <vt:lpstr>3 - Détail des paramètres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Peggy Humbrecht</dc:creator>
  <cp:lastModifiedBy>Elodie HUBERT</cp:lastModifiedBy>
  <cp:lastPrinted>2014-03-24T15:00:15Z</cp:lastPrinted>
  <dcterms:created xsi:type="dcterms:W3CDTF">2013-10-22T08:25:39Z</dcterms:created>
  <dcterms:modified xsi:type="dcterms:W3CDTF">2025-06-17T08:54:16Z</dcterms:modified>
</cp:coreProperties>
</file>